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7740" firstSheet="1" activeTab="1"/>
  </bookViews>
  <sheets>
    <sheet name="Fat by %" sheetId="2" r:id="rId1"/>
    <sheet name="Fat by BW (kg)" sheetId="14" r:id="rId2"/>
    <sheet name="Activity Multiplier" sheetId="16" r:id="rId3"/>
    <sheet name="Protein Intakes" sheetId="15" r:id="rId4"/>
  </sheets>
  <calcPr calcId="145621"/>
</workbook>
</file>

<file path=xl/calcChain.xml><?xml version="1.0" encoding="utf-8"?>
<calcChain xmlns="http://schemas.openxmlformats.org/spreadsheetml/2006/main">
  <c r="K4" i="14" l="1"/>
  <c r="K4" i="2"/>
  <c r="D10" i="2"/>
  <c r="J10" i="2"/>
  <c r="J11" i="2"/>
  <c r="C10" i="2"/>
  <c r="I10" i="2"/>
  <c r="I11" i="2"/>
  <c r="C10" i="14"/>
  <c r="I10" i="14" s="1"/>
  <c r="I11" i="14" s="1"/>
  <c r="G10" i="2"/>
  <c r="G11" i="2"/>
  <c r="F10" i="2"/>
  <c r="F11" i="2"/>
  <c r="D10" i="14"/>
  <c r="J10" i="14" s="1"/>
  <c r="J11" i="14" s="1"/>
  <c r="G10" i="14"/>
  <c r="G11" i="14" s="1"/>
  <c r="D11" i="2"/>
  <c r="C11" i="2"/>
  <c r="D11" i="14"/>
  <c r="D13" i="14"/>
  <c r="F13" i="14"/>
  <c r="G13" i="14"/>
  <c r="I13" i="14"/>
  <c r="J13" i="14"/>
  <c r="C13" i="14"/>
  <c r="J12" i="14"/>
  <c r="I12" i="14"/>
  <c r="G12" i="14"/>
  <c r="F12" i="14"/>
  <c r="D12" i="14"/>
  <c r="C12" i="14"/>
  <c r="J12" i="2"/>
  <c r="J13" i="2"/>
  <c r="J14" i="2"/>
  <c r="I12" i="2"/>
  <c r="I13" i="2"/>
  <c r="I14" i="2"/>
  <c r="G12" i="2"/>
  <c r="G13" i="2"/>
  <c r="G14" i="2"/>
  <c r="F12" i="2"/>
  <c r="F13" i="2"/>
  <c r="F14" i="2"/>
  <c r="D12" i="2"/>
  <c r="D13" i="2"/>
  <c r="D14" i="2"/>
  <c r="C12" i="2"/>
  <c r="C13" i="2"/>
  <c r="C14" i="2"/>
  <c r="G14" i="14" l="1"/>
  <c r="I14" i="14"/>
  <c r="D14" i="14"/>
  <c r="C11" i="14"/>
  <c r="C14" i="14" s="1"/>
  <c r="J14" i="14"/>
  <c r="F10" i="14"/>
  <c r="F11" i="14" s="1"/>
  <c r="F14" i="14" s="1"/>
</calcChain>
</file>

<file path=xl/sharedStrings.xml><?xml version="1.0" encoding="utf-8"?>
<sst xmlns="http://schemas.openxmlformats.org/spreadsheetml/2006/main" count="47" uniqueCount="21">
  <si>
    <t>Bodyweight (kg)</t>
  </si>
  <si>
    <t>Only change numbers in yellow</t>
  </si>
  <si>
    <t>Convert lbs to kg</t>
  </si>
  <si>
    <t>Activity</t>
  </si>
  <si>
    <t>lbs</t>
  </si>
  <si>
    <t>kg</t>
  </si>
  <si>
    <t>Protein (g/kg BW)</t>
  </si>
  <si>
    <t>Fat %</t>
  </si>
  <si>
    <t>Hours training per week</t>
  </si>
  <si>
    <t>Maintenance</t>
  </si>
  <si>
    <t>Fat Loss</t>
  </si>
  <si>
    <t>Muscle Gain</t>
  </si>
  <si>
    <t>Male</t>
  </si>
  <si>
    <t>Female</t>
  </si>
  <si>
    <t>BMR</t>
  </si>
  <si>
    <t>Kcals</t>
  </si>
  <si>
    <t>Protein</t>
  </si>
  <si>
    <t>Fat</t>
  </si>
  <si>
    <t>Carbs</t>
  </si>
  <si>
    <t>Fat (g/kg BW)</t>
  </si>
  <si>
    <t>© Alan Aragon, AAUKC Presentation (Hosted by Elite Fitness Mentoring)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</si>
</sst>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6"/>
      <color theme="1"/>
      <name val="Arial Narrow"/>
      <family val="2"/>
    </font>
    <font>
      <i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EA4B"/>
        <bgColor indexed="64"/>
      </patternFill>
    </fill>
  </fills>
  <borders count="1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5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5" fillId="2" borderId="1" xfId="0" applyFont="1" applyFill="1" applyBorder="1"/>
    <xf numFmtId="0" fontId="3" fillId="0" borderId="0" xfId="0" applyFont="1" applyFill="1"/>
    <xf numFmtId="0" fontId="3" fillId="2" borderId="1" xfId="0" applyFont="1" applyFill="1" applyBorder="1"/>
    <xf numFmtId="0" fontId="10" fillId="0" borderId="0" xfId="0" applyFont="1"/>
    <xf numFmtId="165" fontId="10" fillId="0" borderId="0" xfId="3" applyNumberFormat="1" applyFont="1" applyAlignment="1">
      <alignment horizontal="right"/>
    </xf>
    <xf numFmtId="165" fontId="4" fillId="0" borderId="0" xfId="3" applyNumberFormat="1" applyFont="1" applyAlignment="1">
      <alignment horizontal="right"/>
    </xf>
    <xf numFmtId="165" fontId="4" fillId="0" borderId="0" xfId="3" applyNumberFormat="1" applyFont="1" applyAlignment="1"/>
    <xf numFmtId="0" fontId="5" fillId="0" borderId="2" xfId="0" applyFont="1" applyBorder="1"/>
    <xf numFmtId="0" fontId="5" fillId="2" borderId="3" xfId="0" applyFont="1" applyFill="1" applyBorder="1"/>
    <xf numFmtId="0" fontId="3" fillId="0" borderId="4" xfId="0" applyFont="1" applyBorder="1"/>
    <xf numFmtId="0" fontId="3" fillId="0" borderId="5" xfId="0" applyFont="1" applyBorder="1"/>
    <xf numFmtId="0" fontId="5" fillId="0" borderId="6" xfId="0" applyFont="1" applyBorder="1"/>
    <xf numFmtId="0" fontId="3" fillId="0" borderId="0" xfId="0" applyFont="1" applyBorder="1"/>
    <xf numFmtId="0" fontId="7" fillId="0" borderId="0" xfId="0" applyFont="1" applyBorder="1" applyAlignment="1">
      <alignment horizontal="center"/>
    </xf>
    <xf numFmtId="0" fontId="3" fillId="0" borderId="7" xfId="0" applyFont="1" applyBorder="1"/>
    <xf numFmtId="0" fontId="0" fillId="0" borderId="0" xfId="0" applyBorder="1"/>
    <xf numFmtId="0" fontId="3" fillId="0" borderId="0" xfId="0" applyFont="1" applyFill="1" applyBorder="1"/>
    <xf numFmtId="0" fontId="3" fillId="0" borderId="6" xfId="0" applyFont="1" applyBorder="1"/>
    <xf numFmtId="0" fontId="6" fillId="0" borderId="0" xfId="0" applyFont="1" applyBorder="1" applyAlignment="1">
      <alignment horizontal="center"/>
    </xf>
    <xf numFmtId="0" fontId="10" fillId="0" borderId="6" xfId="0" applyFont="1" applyBorder="1"/>
    <xf numFmtId="165" fontId="10" fillId="0" borderId="0" xfId="3" applyNumberFormat="1" applyFont="1" applyBorder="1" applyAlignment="1">
      <alignment horizontal="right"/>
    </xf>
    <xf numFmtId="0" fontId="8" fillId="0" borderId="6" xfId="0" applyFont="1" applyBorder="1"/>
    <xf numFmtId="165" fontId="4" fillId="0" borderId="0" xfId="3" applyNumberFormat="1" applyFont="1" applyBorder="1" applyAlignment="1"/>
    <xf numFmtId="165" fontId="4" fillId="0" borderId="0" xfId="3" applyNumberFormat="1" applyFont="1" applyBorder="1" applyAlignment="1">
      <alignment horizontal="right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4" borderId="1" xfId="0" applyFont="1" applyFill="1" applyBorder="1" applyProtection="1">
      <protection locked="0"/>
    </xf>
    <xf numFmtId="0" fontId="3" fillId="4" borderId="1" xfId="0" applyFont="1" applyFill="1" applyBorder="1" applyProtection="1">
      <protection locked="0"/>
    </xf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4">
    <cellStyle name="Comma" xfId="3" builtinId="3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EA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0</xdr:row>
      <xdr:rowOff>0</xdr:rowOff>
    </xdr:from>
    <xdr:to>
      <xdr:col>8</xdr:col>
      <xdr:colOff>457200</xdr:colOff>
      <xdr:row>1</xdr:row>
      <xdr:rowOff>9525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6" y="0"/>
          <a:ext cx="4743450" cy="189738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</xdr:row>
      <xdr:rowOff>66675</xdr:rowOff>
    </xdr:from>
    <xdr:to>
      <xdr:col>8</xdr:col>
      <xdr:colOff>457200</xdr:colOff>
      <xdr:row>25</xdr:row>
      <xdr:rowOff>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" y="5257800"/>
          <a:ext cx="4743450" cy="1897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0</xdr:rowOff>
    </xdr:from>
    <xdr:to>
      <xdr:col>8</xdr:col>
      <xdr:colOff>466725</xdr:colOff>
      <xdr:row>1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0"/>
          <a:ext cx="4743450" cy="189738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16</xdr:row>
      <xdr:rowOff>28575</xdr:rowOff>
    </xdr:from>
    <xdr:to>
      <xdr:col>8</xdr:col>
      <xdr:colOff>504825</xdr:colOff>
      <xdr:row>25</xdr:row>
      <xdr:rowOff>171450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5438775"/>
          <a:ext cx="4743450" cy="1897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542925</xdr:colOff>
      <xdr:row>25</xdr:row>
      <xdr:rowOff>142875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38925" cy="49054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9525</xdr:rowOff>
    </xdr:from>
    <xdr:to>
      <xdr:col>9</xdr:col>
      <xdr:colOff>590550</xdr:colOff>
      <xdr:row>24</xdr:row>
      <xdr:rowOff>85725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00025"/>
          <a:ext cx="5904394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>
      <selection activeCell="K5" sqref="K5"/>
    </sheetView>
  </sheetViews>
  <sheetFormatPr defaultRowHeight="15" x14ac:dyDescent="0.25"/>
  <cols>
    <col min="2" max="2" width="35" customWidth="1"/>
    <col min="3" max="3" width="11.5703125" bestFit="1" customWidth="1"/>
    <col min="4" max="4" width="10.5703125" bestFit="1" customWidth="1"/>
    <col min="6" max="6" width="12.5703125" bestFit="1" customWidth="1"/>
    <col min="7" max="7" width="11.5703125" bestFit="1" customWidth="1"/>
    <col min="9" max="9" width="12.5703125" bestFit="1" customWidth="1"/>
    <col min="10" max="10" width="11.5703125" bestFit="1" customWidth="1"/>
  </cols>
  <sheetData>
    <row r="1" spans="1:22" ht="148.5" customHeight="1" x14ac:dyDescent="0.2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</row>
    <row r="2" spans="1:22" ht="24" thickBot="1" x14ac:dyDescent="0.4">
      <c r="A2" s="37"/>
      <c r="B2" s="13" t="s">
        <v>0</v>
      </c>
      <c r="C2" s="14"/>
      <c r="D2" s="15"/>
      <c r="E2" s="15"/>
      <c r="F2" s="42" t="s">
        <v>1</v>
      </c>
      <c r="G2" s="42"/>
      <c r="H2" s="42"/>
      <c r="I2" s="15"/>
      <c r="J2" s="43" t="s">
        <v>2</v>
      </c>
      <c r="K2" s="44"/>
      <c r="L2" s="16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ht="24.75" thickTop="1" thickBot="1" x14ac:dyDescent="0.4">
      <c r="A3" s="37"/>
      <c r="B3" s="17" t="s">
        <v>3</v>
      </c>
      <c r="C3" s="6"/>
      <c r="D3" s="18"/>
      <c r="E3" s="18"/>
      <c r="F3" s="18"/>
      <c r="G3" s="18"/>
      <c r="H3" s="18"/>
      <c r="I3" s="18"/>
      <c r="J3" s="19" t="s">
        <v>4</v>
      </c>
      <c r="K3" s="19" t="s">
        <v>5</v>
      </c>
      <c r="L3" s="20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2" ht="24.75" thickTop="1" thickBot="1" x14ac:dyDescent="0.4">
      <c r="A4" s="37"/>
      <c r="B4" s="17" t="s">
        <v>6</v>
      </c>
      <c r="C4" s="6"/>
      <c r="D4" s="18"/>
      <c r="E4" s="18"/>
      <c r="F4" s="21"/>
      <c r="G4" s="21"/>
      <c r="H4" s="22"/>
      <c r="I4" s="18"/>
      <c r="J4" s="8"/>
      <c r="K4" s="18">
        <f>J4/2.2</f>
        <v>0</v>
      </c>
      <c r="L4" s="20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 ht="24.75" thickTop="1" thickBot="1" x14ac:dyDescent="0.4">
      <c r="A5" s="37"/>
      <c r="B5" s="17" t="s">
        <v>7</v>
      </c>
      <c r="C5" s="6"/>
      <c r="D5" s="18"/>
      <c r="E5" s="18"/>
      <c r="F5" s="18"/>
      <c r="G5" s="18"/>
      <c r="H5" s="18"/>
      <c r="I5" s="18"/>
      <c r="J5" s="18"/>
      <c r="K5" s="18"/>
      <c r="L5" s="20"/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 ht="24.75" thickTop="1" thickBot="1" x14ac:dyDescent="0.4">
      <c r="A6" s="37"/>
      <c r="B6" s="2" t="s">
        <v>8</v>
      </c>
      <c r="C6" s="6"/>
      <c r="D6" s="1"/>
      <c r="E6" s="1"/>
      <c r="F6" s="1"/>
      <c r="G6" s="1"/>
      <c r="H6" s="1"/>
      <c r="I6" s="1"/>
      <c r="J6" s="1"/>
      <c r="K6" s="1"/>
      <c r="L6" s="1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 ht="17.25" thickTop="1" x14ac:dyDescent="0.3">
      <c r="A7" s="37"/>
      <c r="B7" s="23"/>
      <c r="C7" s="18"/>
      <c r="D7" s="18"/>
      <c r="E7" s="18"/>
      <c r="F7" s="18"/>
      <c r="G7" s="18"/>
      <c r="H7" s="18"/>
      <c r="I7" s="18"/>
      <c r="J7" s="18"/>
      <c r="K7" s="18"/>
      <c r="L7" s="20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20.25" x14ac:dyDescent="0.3">
      <c r="A8" s="37"/>
      <c r="B8" s="23"/>
      <c r="C8" s="39" t="s">
        <v>9</v>
      </c>
      <c r="D8" s="39"/>
      <c r="E8" s="33"/>
      <c r="F8" s="39" t="s">
        <v>10</v>
      </c>
      <c r="G8" s="39"/>
      <c r="H8" s="33"/>
      <c r="I8" s="39" t="s">
        <v>11</v>
      </c>
      <c r="J8" s="39"/>
      <c r="K8" s="40"/>
      <c r="L8" s="41"/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 ht="16.5" x14ac:dyDescent="0.3">
      <c r="A9" s="37"/>
      <c r="B9" s="23"/>
      <c r="C9" s="24" t="s">
        <v>12</v>
      </c>
      <c r="D9" s="24" t="s">
        <v>13</v>
      </c>
      <c r="E9" s="18"/>
      <c r="F9" s="24" t="s">
        <v>12</v>
      </c>
      <c r="G9" s="24" t="s">
        <v>13</v>
      </c>
      <c r="H9" s="18"/>
      <c r="I9" s="24" t="s">
        <v>12</v>
      </c>
      <c r="J9" s="24" t="s">
        <v>13</v>
      </c>
      <c r="K9" s="18"/>
      <c r="L9" s="20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6.5" x14ac:dyDescent="0.3">
      <c r="A10" s="37"/>
      <c r="B10" s="25" t="s">
        <v>14</v>
      </c>
      <c r="C10" s="26">
        <f>MROUND(C2*24.2, 10)</f>
        <v>0</v>
      </c>
      <c r="D10" s="26">
        <f>C2*22</f>
        <v>0</v>
      </c>
      <c r="E10" s="26"/>
      <c r="F10" s="26">
        <f>C10</f>
        <v>0</v>
      </c>
      <c r="G10" s="26">
        <f>D10</f>
        <v>0</v>
      </c>
      <c r="H10" s="26"/>
      <c r="I10" s="26">
        <f>C10</f>
        <v>0</v>
      </c>
      <c r="J10" s="26">
        <f>D10</f>
        <v>0</v>
      </c>
      <c r="K10" s="18"/>
      <c r="L10" s="20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 ht="18.75" x14ac:dyDescent="0.3">
      <c r="A11" s="37"/>
      <c r="B11" s="27" t="s">
        <v>15</v>
      </c>
      <c r="C11" s="28">
        <f>MROUND(((C10*$C3) + ((($C6*(3*$C2))/7))), 10)</f>
        <v>0</v>
      </c>
      <c r="D11" s="28">
        <f>MROUND(((D10*$C3) + ((($C6*(3*$C2))/7))), 10)</f>
        <v>0</v>
      </c>
      <c r="E11" s="28"/>
      <c r="F11" s="28">
        <f>MROUND(((F10*$C3) + ((($C6*(3*$C2))/7)))*0.85, 10)</f>
        <v>0</v>
      </c>
      <c r="G11" s="28">
        <f>MROUND(((G10*$C3) + ((($C6*(3*$C2))/7)))*0.85, 10)</f>
        <v>0</v>
      </c>
      <c r="H11" s="28"/>
      <c r="I11" s="28">
        <f>MROUND(((I10*$C3) + ((($C6*(3*$C2))/7)))*1.1, 10)</f>
        <v>0</v>
      </c>
      <c r="J11" s="28">
        <f>MROUND(((J10*$C3) + ((($C6*(3*$C2))/7)))*1.1, 10)</f>
        <v>0</v>
      </c>
      <c r="K11" s="18"/>
      <c r="L11" s="20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8.75" x14ac:dyDescent="0.3">
      <c r="A12" s="37"/>
      <c r="B12" s="27" t="s">
        <v>16</v>
      </c>
      <c r="C12" s="29">
        <f>MROUND($C4*$C2, 5)</f>
        <v>0</v>
      </c>
      <c r="D12" s="29">
        <f>MROUND($C4*$C2, 5)</f>
        <v>0</v>
      </c>
      <c r="E12" s="29"/>
      <c r="F12" s="29">
        <f>MROUND($C4*$C2, 5)</f>
        <v>0</v>
      </c>
      <c r="G12" s="29">
        <f>MROUND($C4*$C2, 5)</f>
        <v>0</v>
      </c>
      <c r="H12" s="29"/>
      <c r="I12" s="29">
        <f>MROUND($C4*$C2, 5)</f>
        <v>0</v>
      </c>
      <c r="J12" s="29">
        <f>MROUND($C4*$C2, 5)</f>
        <v>0</v>
      </c>
      <c r="K12" s="18"/>
      <c r="L12" s="20"/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 ht="18.75" x14ac:dyDescent="0.3">
      <c r="A13" s="37"/>
      <c r="B13" s="27" t="s">
        <v>17</v>
      </c>
      <c r="C13" s="29">
        <f>MROUND(((C11*($C5/100)))/9, 5)</f>
        <v>0</v>
      </c>
      <c r="D13" s="29">
        <f>MROUND(((D11*($C5/100)))/9, 5)</f>
        <v>0</v>
      </c>
      <c r="E13" s="29"/>
      <c r="F13" s="29">
        <f>MROUND(((F11*($C5/100)))/9, 5)</f>
        <v>0</v>
      </c>
      <c r="G13" s="29">
        <f>MROUND(((G11*($C5/100)))/9, 5)</f>
        <v>0</v>
      </c>
      <c r="H13" s="29"/>
      <c r="I13" s="29">
        <f>MROUND(((I11*($C5/100)))/9, 5)</f>
        <v>0</v>
      </c>
      <c r="J13" s="29">
        <f>MROUND(((J11*($C5/100)))/9, 5)</f>
        <v>0</v>
      </c>
      <c r="K13" s="18"/>
      <c r="L13" s="20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8.75" x14ac:dyDescent="0.3">
      <c r="A14" s="37"/>
      <c r="B14" s="27" t="s">
        <v>18</v>
      </c>
      <c r="C14" s="29">
        <f>MROUND((C11-((C12*4)+(C13*9)))/4, 5)</f>
        <v>0</v>
      </c>
      <c r="D14" s="29">
        <f>MROUND((D11-((D12*4)+(D13*9)))/4, 5)</f>
        <v>0</v>
      </c>
      <c r="E14" s="29"/>
      <c r="F14" s="29">
        <f>MROUND((F11-((F12*4)+(F13*9)))/4, 5)</f>
        <v>0</v>
      </c>
      <c r="G14" s="29">
        <f>MROUND((G11-((G12*4)+(G13*9)))/4, 5)</f>
        <v>0</v>
      </c>
      <c r="H14" s="29"/>
      <c r="I14" s="29">
        <f>MROUND((I11-((I12*4)+(I13*9)))/4, 5)</f>
        <v>0</v>
      </c>
      <c r="J14" s="29">
        <f>MROUND((J11-((J12*4)+(J13*9)))/4, 5)</f>
        <v>0</v>
      </c>
      <c r="K14" s="18"/>
      <c r="L14" s="20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6.5" x14ac:dyDescent="0.3">
      <c r="A15" s="37"/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2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6.5" customHeight="1" x14ac:dyDescent="0.25">
      <c r="A16" s="37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1:22" ht="16.5" customHeight="1" x14ac:dyDescent="0.25">
      <c r="A17" s="37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</row>
    <row r="18" spans="1:22" ht="16.5" customHeight="1" x14ac:dyDescent="0.25">
      <c r="A18" s="37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</row>
    <row r="19" spans="1:22" x14ac:dyDescent="0.25">
      <c r="A19" s="37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</row>
    <row r="20" spans="1:22" x14ac:dyDescent="0.25">
      <c r="A20" s="37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</row>
    <row r="21" spans="1:22" x14ac:dyDescent="0.25">
      <c r="A21" s="37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</row>
    <row r="22" spans="1:22" x14ac:dyDescent="0.25">
      <c r="A22" s="37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</row>
    <row r="23" spans="1:22" x14ac:dyDescent="0.25">
      <c r="A23" s="37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</row>
    <row r="24" spans="1:22" x14ac:dyDescent="0.25">
      <c r="A24" s="37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</row>
    <row r="25" spans="1:22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</row>
    <row r="26" spans="1:22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</row>
    <row r="27" spans="1:22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</row>
    <row r="28" spans="1:22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</row>
    <row r="29" spans="1:22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</row>
    <row r="30" spans="1:22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</row>
    <row r="31" spans="1:22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</row>
    <row r="32" spans="1:22" x14ac:dyDescent="0.25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</row>
    <row r="33" spans="1:22" x14ac:dyDescent="0.25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</row>
  </sheetData>
  <mergeCells count="12">
    <mergeCell ref="A1:A16"/>
    <mergeCell ref="M2:V24"/>
    <mergeCell ref="B16:L24"/>
    <mergeCell ref="A17:A24"/>
    <mergeCell ref="A25:V33"/>
    <mergeCell ref="C8:D8"/>
    <mergeCell ref="F8:G8"/>
    <mergeCell ref="I8:J8"/>
    <mergeCell ref="K8:L8"/>
    <mergeCell ref="B1:V1"/>
    <mergeCell ref="F2:H2"/>
    <mergeCell ref="J2:K2"/>
  </mergeCells>
  <dataValidations count="4">
    <dataValidation type="list" errorStyle="warning" showInputMessage="1" showErrorMessage="1" error="Select a valid value from the list" sqref="C4">
      <formula1>"1.2, 1.3, 1.4, 1.5, 1.6, 1.7, 1.8, 1.9, 2.0, 2.1, 2.2, 2.3, 2.4, 2.5, 2.6, 2.7, 2.8, 2.9, 3.0"</formula1>
    </dataValidation>
    <dataValidation type="list" errorStyle="warning" showInputMessage="1" showErrorMessage="1" error="Select a valid activity multiplier. See table." sqref="C3">
      <formula1>"1.2, 1.4, 1.6, 1.8, 2.0"</formula1>
    </dataValidation>
    <dataValidation type="decimal" allowBlank="1" showInputMessage="1" showErrorMessage="1" sqref="C2">
      <formula1>40</formula1>
      <formula2>250</formula2>
    </dataValidation>
    <dataValidation type="list" errorStyle="warning" showInputMessage="1" showErrorMessage="1" error="Enter a valid intake in grams per kilogram of bodyweight." sqref="C6">
      <formula1>"0, 1, 2, 3, 4, 5, 6, 7, 8, 9, 10, 11, 12, 13, 14, 15, 16, 17, 18, 19, 20, 21"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tabSelected="1" workbookViewId="0">
      <selection activeCell="C5" sqref="C5"/>
    </sheetView>
  </sheetViews>
  <sheetFormatPr defaultRowHeight="15" x14ac:dyDescent="0.25"/>
  <cols>
    <col min="2" max="2" width="35" customWidth="1"/>
    <col min="3" max="3" width="11.5703125" bestFit="1" customWidth="1"/>
    <col min="4" max="4" width="10.5703125" bestFit="1" customWidth="1"/>
    <col min="6" max="6" width="12.5703125" bestFit="1" customWidth="1"/>
    <col min="7" max="7" width="11.5703125" bestFit="1" customWidth="1"/>
    <col min="9" max="9" width="12.5703125" bestFit="1" customWidth="1"/>
    <col min="10" max="10" width="11.5703125" bestFit="1" customWidth="1"/>
  </cols>
  <sheetData>
    <row r="1" spans="1:22" ht="148.5" customHeight="1" thickBot="1" x14ac:dyDescent="0.3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</row>
    <row r="2" spans="1:22" ht="24.75" thickTop="1" thickBot="1" x14ac:dyDescent="0.4">
      <c r="A2" s="37"/>
      <c r="B2" s="2" t="s">
        <v>0</v>
      </c>
      <c r="C2" s="35">
        <v>100</v>
      </c>
      <c r="D2" s="1"/>
      <c r="E2" s="1"/>
      <c r="F2" s="45" t="s">
        <v>1</v>
      </c>
      <c r="G2" s="45"/>
      <c r="H2" s="45"/>
      <c r="I2" s="1"/>
      <c r="J2" s="46" t="s">
        <v>2</v>
      </c>
      <c r="K2" s="47"/>
      <c r="L2" s="1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spans="1:22" ht="24.75" thickTop="1" thickBot="1" x14ac:dyDescent="0.4">
      <c r="A3" s="37"/>
      <c r="B3" s="2" t="s">
        <v>3</v>
      </c>
      <c r="C3" s="35">
        <v>1.2</v>
      </c>
      <c r="D3" s="1"/>
      <c r="E3" s="1"/>
      <c r="F3" s="1"/>
      <c r="G3" s="1"/>
      <c r="H3" s="1"/>
      <c r="I3" s="1"/>
      <c r="J3" s="4" t="s">
        <v>4</v>
      </c>
      <c r="K3" s="4" t="s">
        <v>5</v>
      </c>
      <c r="L3" s="1"/>
      <c r="M3" s="38"/>
      <c r="N3" s="38"/>
      <c r="O3" s="38"/>
      <c r="P3" s="38"/>
      <c r="Q3" s="38"/>
      <c r="R3" s="38"/>
      <c r="S3" s="38"/>
      <c r="T3" s="38"/>
      <c r="U3" s="38"/>
      <c r="V3" s="38"/>
    </row>
    <row r="4" spans="1:22" ht="24.75" thickTop="1" thickBot="1" x14ac:dyDescent="0.4">
      <c r="A4" s="37"/>
      <c r="B4" s="2" t="s">
        <v>6</v>
      </c>
      <c r="C4" s="35">
        <v>1.9</v>
      </c>
      <c r="D4" s="1"/>
      <c r="E4" s="1"/>
      <c r="H4" s="7"/>
      <c r="I4" s="1"/>
      <c r="J4" s="36">
        <v>200</v>
      </c>
      <c r="K4" s="1">
        <f>J4/2.2</f>
        <v>90.909090909090907</v>
      </c>
      <c r="L4" s="1"/>
      <c r="M4" s="38"/>
      <c r="N4" s="38"/>
      <c r="O4" s="38"/>
      <c r="P4" s="38"/>
      <c r="Q4" s="38"/>
      <c r="R4" s="38"/>
      <c r="S4" s="38"/>
      <c r="T4" s="38"/>
      <c r="U4" s="38"/>
      <c r="V4" s="38"/>
    </row>
    <row r="5" spans="1:22" ht="24.75" thickTop="1" thickBot="1" x14ac:dyDescent="0.4">
      <c r="A5" s="37"/>
      <c r="B5" s="2" t="s">
        <v>19</v>
      </c>
      <c r="C5" s="35">
        <v>1.1000000000000001</v>
      </c>
      <c r="D5" s="1"/>
      <c r="E5" s="1"/>
      <c r="F5" s="1"/>
      <c r="G5" s="1"/>
      <c r="H5" s="1"/>
      <c r="I5" s="1"/>
      <c r="J5" s="1"/>
      <c r="K5" s="1"/>
      <c r="L5" s="1"/>
      <c r="M5" s="38"/>
      <c r="N5" s="38"/>
      <c r="O5" s="38"/>
      <c r="P5" s="38"/>
      <c r="Q5" s="38"/>
      <c r="R5" s="38"/>
      <c r="S5" s="38"/>
      <c r="T5" s="38"/>
      <c r="U5" s="38"/>
      <c r="V5" s="38"/>
    </row>
    <row r="6" spans="1:22" ht="24.75" thickTop="1" thickBot="1" x14ac:dyDescent="0.4">
      <c r="A6" s="37"/>
      <c r="B6" s="2" t="s">
        <v>8</v>
      </c>
      <c r="C6" s="35">
        <v>1</v>
      </c>
      <c r="D6" s="1"/>
      <c r="E6" s="1"/>
      <c r="F6" s="1"/>
      <c r="G6" s="1"/>
      <c r="H6" s="1"/>
      <c r="I6" s="1"/>
      <c r="J6" s="1"/>
      <c r="K6" s="1"/>
      <c r="L6" s="1"/>
      <c r="M6" s="38"/>
      <c r="N6" s="38"/>
      <c r="O6" s="38"/>
      <c r="P6" s="38"/>
      <c r="Q6" s="38"/>
      <c r="R6" s="38"/>
      <c r="S6" s="38"/>
      <c r="T6" s="38"/>
      <c r="U6" s="38"/>
      <c r="V6" s="38"/>
    </row>
    <row r="7" spans="1:22" ht="17.25" thickTop="1" x14ac:dyDescent="0.3">
      <c r="A7" s="37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20.25" x14ac:dyDescent="0.3">
      <c r="A8" s="37"/>
      <c r="B8" s="1"/>
      <c r="C8" s="48" t="s">
        <v>9</v>
      </c>
      <c r="D8" s="48"/>
      <c r="E8" s="34"/>
      <c r="F8" s="48" t="s">
        <v>10</v>
      </c>
      <c r="G8" s="48"/>
      <c r="H8" s="34"/>
      <c r="I8" s="48" t="s">
        <v>11</v>
      </c>
      <c r="J8" s="48"/>
      <c r="K8" s="47"/>
      <c r="L8" s="47"/>
      <c r="M8" s="38"/>
      <c r="N8" s="38"/>
      <c r="O8" s="38"/>
      <c r="P8" s="38"/>
      <c r="Q8" s="38"/>
      <c r="R8" s="38"/>
      <c r="S8" s="38"/>
      <c r="T8" s="38"/>
      <c r="U8" s="38"/>
      <c r="V8" s="38"/>
    </row>
    <row r="9" spans="1:22" ht="16.5" x14ac:dyDescent="0.3">
      <c r="A9" s="37"/>
      <c r="B9" s="1"/>
      <c r="C9" s="3" t="s">
        <v>12</v>
      </c>
      <c r="D9" s="3" t="s">
        <v>13</v>
      </c>
      <c r="E9" s="1"/>
      <c r="F9" s="3" t="s">
        <v>12</v>
      </c>
      <c r="G9" s="3" t="s">
        <v>13</v>
      </c>
      <c r="H9" s="1"/>
      <c r="I9" s="3" t="s">
        <v>12</v>
      </c>
      <c r="J9" s="3" t="s">
        <v>13</v>
      </c>
      <c r="K9" s="1"/>
      <c r="L9" s="1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6.5" x14ac:dyDescent="0.3">
      <c r="A10" s="37"/>
      <c r="B10" s="9" t="s">
        <v>14</v>
      </c>
      <c r="C10" s="10">
        <f>MROUND(C2*24.2, 10)</f>
        <v>2420</v>
      </c>
      <c r="D10" s="10">
        <f>C2*22</f>
        <v>2200</v>
      </c>
      <c r="E10" s="10"/>
      <c r="F10" s="10">
        <f>C10</f>
        <v>2420</v>
      </c>
      <c r="G10" s="10">
        <f>D10</f>
        <v>2200</v>
      </c>
      <c r="H10" s="10"/>
      <c r="I10" s="10">
        <f>C10</f>
        <v>2420</v>
      </c>
      <c r="J10" s="10">
        <f>D10</f>
        <v>2200</v>
      </c>
      <c r="K10" s="1"/>
      <c r="L10" s="1"/>
      <c r="M10" s="38"/>
      <c r="N10" s="38"/>
      <c r="O10" s="38"/>
      <c r="P10" s="38"/>
      <c r="Q10" s="38"/>
      <c r="R10" s="38"/>
      <c r="S10" s="38"/>
      <c r="T10" s="38"/>
      <c r="U10" s="38"/>
      <c r="V10" s="38"/>
    </row>
    <row r="11" spans="1:22" ht="18.75" x14ac:dyDescent="0.3">
      <c r="A11" s="37"/>
      <c r="B11" s="5" t="s">
        <v>15</v>
      </c>
      <c r="C11" s="12">
        <f>MROUND(((C10*$C3) + ((($C6*(3*$C2))/7))), 10)</f>
        <v>2950</v>
      </c>
      <c r="D11" s="12">
        <f t="shared" ref="D11" si="0">MROUND(((D10*$C3) + ((($C6*(3*$C2))/7))), 10)</f>
        <v>2680</v>
      </c>
      <c r="E11" s="12"/>
      <c r="F11" s="12">
        <f>MROUND(((F10*$C3) + ((($C6*(3*$C2))/7)))*0.85, 10)</f>
        <v>2500</v>
      </c>
      <c r="G11" s="12">
        <f>MROUND(((G10*$C3) + ((($C6*(3*$C2))/7)))*0.85, 10)</f>
        <v>2280</v>
      </c>
      <c r="H11" s="12"/>
      <c r="I11" s="12">
        <f>MROUND(((I10*$C3) + ((($C6*(3*$C2))/7)))*1.1, 10)</f>
        <v>3240</v>
      </c>
      <c r="J11" s="12">
        <f>MROUND(((J10*$C3) + ((($C6*(3*$C2))/7)))*1.1, 10)</f>
        <v>2950</v>
      </c>
      <c r="K11" s="1"/>
      <c r="L11" s="1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8.75" x14ac:dyDescent="0.3">
      <c r="A12" s="37"/>
      <c r="B12" s="5" t="s">
        <v>16</v>
      </c>
      <c r="C12" s="11">
        <f>MROUND($C4*$C2, 5)</f>
        <v>190</v>
      </c>
      <c r="D12" s="11">
        <f>MROUND($C4*$C2, 5)</f>
        <v>190</v>
      </c>
      <c r="E12" s="11"/>
      <c r="F12" s="11">
        <f>MROUND($C4*$C2, 5)</f>
        <v>190</v>
      </c>
      <c r="G12" s="11">
        <f>MROUND($C4*$C2, 5)</f>
        <v>190</v>
      </c>
      <c r="H12" s="11"/>
      <c r="I12" s="11">
        <f>MROUND($C4*$C2, 5)</f>
        <v>190</v>
      </c>
      <c r="J12" s="11">
        <f>MROUND($C4*$C2, 5)</f>
        <v>190</v>
      </c>
      <c r="K12" s="1"/>
      <c r="L12" s="1"/>
      <c r="M12" s="38"/>
      <c r="N12" s="38"/>
      <c r="O12" s="38"/>
      <c r="P12" s="38"/>
      <c r="Q12" s="38"/>
      <c r="R12" s="38"/>
      <c r="S12" s="38"/>
      <c r="T12" s="38"/>
      <c r="U12" s="38"/>
      <c r="V12" s="38"/>
    </row>
    <row r="13" spans="1:22" ht="18.75" x14ac:dyDescent="0.3">
      <c r="A13" s="37"/>
      <c r="B13" s="5" t="s">
        <v>17</v>
      </c>
      <c r="C13" s="11">
        <f>MROUND($C2*$C5, 5)</f>
        <v>110</v>
      </c>
      <c r="D13" s="11">
        <f t="shared" ref="D13:J13" si="1">MROUND($C2*$C5, 5)</f>
        <v>110</v>
      </c>
      <c r="E13" s="11"/>
      <c r="F13" s="11">
        <f t="shared" si="1"/>
        <v>110</v>
      </c>
      <c r="G13" s="11">
        <f t="shared" si="1"/>
        <v>110</v>
      </c>
      <c r="H13" s="11"/>
      <c r="I13" s="11">
        <f t="shared" si="1"/>
        <v>110</v>
      </c>
      <c r="J13" s="11">
        <f t="shared" si="1"/>
        <v>110</v>
      </c>
      <c r="K13" s="1"/>
      <c r="L13" s="1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8.75" x14ac:dyDescent="0.3">
      <c r="A14" s="37"/>
      <c r="B14" s="5" t="s">
        <v>18</v>
      </c>
      <c r="C14" s="11">
        <f>MROUND((C11-((C12*4)+(C13*9)))/4, 5)</f>
        <v>300</v>
      </c>
      <c r="D14" s="11">
        <f>MROUND((D11-((D12*4)+(D13*9)))/4, 5)</f>
        <v>235</v>
      </c>
      <c r="E14" s="11"/>
      <c r="F14" s="11">
        <f>MROUND((F11-((F12*4)+(F13*9)))/4, 5)</f>
        <v>190</v>
      </c>
      <c r="G14" s="11">
        <f>MROUND((G11-((G12*4)+(G13*9)))/4, 5)</f>
        <v>135</v>
      </c>
      <c r="H14" s="11"/>
      <c r="I14" s="11">
        <f>MROUND((I11-((I12*4)+(I13*9)))/4, 5)</f>
        <v>375</v>
      </c>
      <c r="J14" s="11">
        <f>MROUND((J11-((J12*4)+(J13*9)))/4, 5)</f>
        <v>300</v>
      </c>
      <c r="K14" s="1"/>
      <c r="L14" s="1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6.5" x14ac:dyDescent="0.3">
      <c r="A15" s="37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6.5" customHeight="1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8"/>
      <c r="N16" s="38"/>
      <c r="O16" s="38"/>
      <c r="P16" s="38"/>
      <c r="Q16" s="38"/>
      <c r="R16" s="38"/>
      <c r="S16" s="38"/>
      <c r="T16" s="38"/>
      <c r="U16" s="38"/>
      <c r="V16" s="38"/>
    </row>
    <row r="17" spans="1:22" ht="16.5" customHeight="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8"/>
      <c r="R17" s="38"/>
      <c r="S17" s="38"/>
      <c r="T17" s="38"/>
      <c r="U17" s="38"/>
      <c r="V17" s="38"/>
    </row>
    <row r="18" spans="1:22" ht="16.5" customHeight="1" x14ac:dyDescent="0.25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8"/>
      <c r="R18" s="38"/>
      <c r="S18" s="38"/>
      <c r="T18" s="38"/>
      <c r="U18" s="38"/>
      <c r="V18" s="38"/>
    </row>
    <row r="19" spans="1:22" x14ac:dyDescent="0.2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8"/>
      <c r="R19" s="38"/>
      <c r="S19" s="38"/>
      <c r="T19" s="38"/>
      <c r="U19" s="38"/>
      <c r="V19" s="38"/>
    </row>
    <row r="20" spans="1:22" x14ac:dyDescent="0.2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8"/>
      <c r="R20" s="38"/>
      <c r="S20" s="38"/>
      <c r="T20" s="38"/>
      <c r="U20" s="38"/>
      <c r="V20" s="38"/>
    </row>
    <row r="21" spans="1:22" x14ac:dyDescent="0.2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8"/>
      <c r="R21" s="38"/>
      <c r="S21" s="38"/>
      <c r="T21" s="38"/>
      <c r="U21" s="38"/>
      <c r="V21" s="38"/>
    </row>
    <row r="22" spans="1:22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8"/>
      <c r="R22" s="38"/>
      <c r="S22" s="38"/>
      <c r="T22" s="38"/>
      <c r="U22" s="38"/>
      <c r="V22" s="38"/>
    </row>
    <row r="23" spans="1:22" x14ac:dyDescent="0.2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8"/>
      <c r="R23" s="38"/>
      <c r="S23" s="38"/>
      <c r="T23" s="38"/>
      <c r="U23" s="38"/>
      <c r="V23" s="38"/>
    </row>
    <row r="24" spans="1:22" x14ac:dyDescent="0.2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8"/>
      <c r="R24" s="38"/>
      <c r="S24" s="38"/>
      <c r="T24" s="38"/>
      <c r="U24" s="38"/>
      <c r="V24" s="38"/>
    </row>
    <row r="25" spans="1:22" x14ac:dyDescent="0.2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8"/>
      <c r="R25" s="38"/>
      <c r="S25" s="38"/>
      <c r="T25" s="38"/>
      <c r="U25" s="38"/>
      <c r="V25" s="38"/>
    </row>
    <row r="26" spans="1:22" x14ac:dyDescent="0.2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8"/>
      <c r="R26" s="38"/>
      <c r="S26" s="38"/>
      <c r="T26" s="38"/>
      <c r="U26" s="38"/>
      <c r="V26" s="38"/>
    </row>
    <row r="27" spans="1:22" x14ac:dyDescent="0.2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8"/>
      <c r="R27" s="38"/>
      <c r="S27" s="38"/>
      <c r="T27" s="38"/>
      <c r="U27" s="38"/>
      <c r="V27" s="38"/>
    </row>
    <row r="28" spans="1:22" x14ac:dyDescent="0.2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8"/>
      <c r="R28" s="38"/>
      <c r="S28" s="38"/>
      <c r="T28" s="38"/>
      <c r="U28" s="38"/>
      <c r="V28" s="38"/>
    </row>
    <row r="29" spans="1:22" x14ac:dyDescent="0.2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8"/>
      <c r="R29" s="38"/>
      <c r="S29" s="38"/>
      <c r="T29" s="38"/>
      <c r="U29" s="38"/>
      <c r="V29" s="38"/>
    </row>
    <row r="30" spans="1:22" x14ac:dyDescent="0.2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8"/>
      <c r="R30" s="38"/>
      <c r="S30" s="38"/>
      <c r="T30" s="38"/>
      <c r="U30" s="38"/>
      <c r="V30" s="38"/>
    </row>
    <row r="31" spans="1:22" x14ac:dyDescent="0.2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8"/>
      <c r="R31" s="38"/>
      <c r="S31" s="38"/>
      <c r="T31" s="38"/>
      <c r="U31" s="38"/>
      <c r="V31" s="38"/>
    </row>
  </sheetData>
  <sheetProtection sheet="1" objects="1" scenarios="1" selectLockedCells="1"/>
  <mergeCells count="13">
    <mergeCell ref="A1:A15"/>
    <mergeCell ref="M2:O16"/>
    <mergeCell ref="A16:L16"/>
    <mergeCell ref="P2:V16"/>
    <mergeCell ref="A17:P31"/>
    <mergeCell ref="Q17:V31"/>
    <mergeCell ref="B1:V1"/>
    <mergeCell ref="F2:H2"/>
    <mergeCell ref="J2:K2"/>
    <mergeCell ref="C8:D8"/>
    <mergeCell ref="F8:G8"/>
    <mergeCell ref="I8:J8"/>
    <mergeCell ref="K8:L8"/>
  </mergeCells>
  <dataValidations count="5">
    <dataValidation type="decimal" allowBlank="1" showInputMessage="1" showErrorMessage="1" sqref="C2">
      <formula1>40</formula1>
      <formula2>250</formula2>
    </dataValidation>
    <dataValidation type="list" errorStyle="warning" showInputMessage="1" showErrorMessage="1" error="Select a valid activity multiplier. See table." sqref="C3">
      <formula1>"1.2, 1.4, 1.6, 1.8, 2.0"</formula1>
    </dataValidation>
    <dataValidation type="list" errorStyle="warning" showInputMessage="1" showErrorMessage="1" error="Select a valid value from the list" sqref="C4">
      <formula1>"1.2, 1.3, 1.4, 1.5, 1.6, 1.7, 1.8, 1.9, 2.0, 2.1, 2.2, 2.3, 2.4, 2.5, 2.6, 2.7, 2.8, 2.9, 3.0"</formula1>
    </dataValidation>
    <dataValidation type="list" errorStyle="warning" showInputMessage="1" showErrorMessage="1" error="Enter a valid intake in grams per kilogram of bodyweight." sqref="C5">
      <formula1>"0.5, 0.6, 0.7, 0.8, 0.9, 1.0, 1.1, 1.2, 1.3, 1.4, 1.5, 1.6, 1.7, 1.8, 1.9, 2.0, 2.1, 2.2, 2.3, 2.4, 2.5"</formula1>
    </dataValidation>
    <dataValidation type="list" errorStyle="warning" showInputMessage="1" showErrorMessage="1" error="Enter a valid intake in grams per kilogram of bodyweight." sqref="C6">
      <formula1>"0, 1, 2, 3, 4, 5, 6, 7, 8, 9, 10, 11, 12, 13, 14, 15, 16, 17, 18, 19, 20, 21"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"/>
  <sheetViews>
    <sheetView workbookViewId="0">
      <selection activeCell="L8" sqref="L8"/>
    </sheetView>
  </sheetViews>
  <sheetFormatPr defaultRowHeight="15" x14ac:dyDescent="0.25"/>
  <sheetData>
    <row r="1" spans="1:11" x14ac:dyDescent="0.25">
      <c r="A1" s="49" t="s">
        <v>20</v>
      </c>
      <c r="B1" s="49"/>
      <c r="C1" s="49"/>
      <c r="D1" s="49"/>
      <c r="E1" s="49"/>
      <c r="F1" s="49"/>
      <c r="G1" s="49"/>
      <c r="H1" s="49"/>
      <c r="I1" s="49"/>
      <c r="J1" s="49"/>
      <c r="K1" s="49"/>
    </row>
  </sheetData>
  <mergeCells count="1">
    <mergeCell ref="A1:K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Fat by %</vt:lpstr>
      <vt:lpstr>Fat by BW (kg)</vt:lpstr>
      <vt:lpstr>Activity Multiplier</vt:lpstr>
      <vt:lpstr>Protein Intakes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My Files</dc:creator>
  <cp:keywords/>
  <dc:description/>
  <cp:lastModifiedBy>Danny Lennon</cp:lastModifiedBy>
  <cp:revision/>
  <dcterms:created xsi:type="dcterms:W3CDTF">2014-01-14T18:32:08Z</dcterms:created>
  <dcterms:modified xsi:type="dcterms:W3CDTF">2017-02-12T23:15:05Z</dcterms:modified>
</cp:coreProperties>
</file>